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ZMR\Documents\УТЯШКИ\исполнение таблички Утяшки\"/>
    </mc:Choice>
  </mc:AlternateContent>
  <bookViews>
    <workbookView xWindow="0" yWindow="0" windowWidth="19440" windowHeight="10635"/>
  </bookViews>
  <sheets>
    <sheet name="01.06.2023 Утяшки" sheetId="1" r:id="rId1"/>
  </sheets>
  <definedNames>
    <definedName name="_xlnm.Print_Area" localSheetId="0">'01.06.2023 Утяшки'!$A$1:$F$51</definedName>
  </definedNames>
  <calcPr calcId="152511"/>
</workbook>
</file>

<file path=xl/calcChain.xml><?xml version="1.0" encoding="utf-8"?>
<calcChain xmlns="http://schemas.openxmlformats.org/spreadsheetml/2006/main">
  <c r="D47" i="1" l="1"/>
  <c r="F50" i="1" l="1"/>
  <c r="E50" i="1"/>
  <c r="D50" i="1"/>
  <c r="F47" i="1"/>
  <c r="E47" i="1"/>
  <c r="C47" i="1"/>
  <c r="G45" i="1"/>
  <c r="D35" i="1"/>
  <c r="G29" i="1"/>
  <c r="E29" i="1"/>
  <c r="C29" i="1"/>
  <c r="G28" i="1"/>
  <c r="G27" i="1"/>
  <c r="G24" i="1"/>
  <c r="G23" i="1"/>
  <c r="G22" i="1"/>
  <c r="G21" i="1"/>
  <c r="G20" i="1"/>
  <c r="C20" i="1"/>
  <c r="C26" i="1" s="1"/>
  <c r="C30" i="1" s="1"/>
  <c r="C32" i="1" s="1"/>
  <c r="G19" i="1"/>
  <c r="G18" i="1"/>
  <c r="G17" i="1"/>
  <c r="G16" i="1"/>
  <c r="G15" i="1"/>
  <c r="F13" i="1"/>
  <c r="E13" i="1"/>
  <c r="E26" i="1" s="1"/>
  <c r="D13" i="1"/>
  <c r="G12" i="1"/>
  <c r="G11" i="1"/>
  <c r="G10" i="1"/>
  <c r="G9" i="1"/>
  <c r="F7" i="1"/>
  <c r="E7" i="1"/>
  <c r="D7" i="1"/>
  <c r="C7" i="1"/>
  <c r="E30" i="1" l="1"/>
  <c r="E32" i="1" s="1"/>
  <c r="G7" i="1"/>
  <c r="D26" i="1"/>
  <c r="D30" i="1" s="1"/>
  <c r="G13" i="1"/>
  <c r="E33" i="1"/>
  <c r="F26" i="1"/>
  <c r="C13" i="1"/>
  <c r="D32" i="1" l="1"/>
  <c r="D33" i="1" s="1"/>
  <c r="F30" i="1"/>
  <c r="G26" i="1"/>
  <c r="G30" i="1" l="1"/>
  <c r="F32" i="1"/>
  <c r="F33" i="1" l="1"/>
  <c r="G32" i="1"/>
</calcChain>
</file>

<file path=xl/sharedStrings.xml><?xml version="1.0" encoding="utf-8"?>
<sst xmlns="http://schemas.openxmlformats.org/spreadsheetml/2006/main" count="84" uniqueCount="73">
  <si>
    <t>ДОХОДЫ</t>
  </si>
  <si>
    <t>Итого налоговые и 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</si>
  <si>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</si>
  <si>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</si>
  <si>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</si>
  <si>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</si>
  <si>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</si>
  <si>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</si>
  <si>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</si>
  <si>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Возврат остатков субсидий</t>
  </si>
  <si>
    <t>Арендная плата за земли</t>
  </si>
  <si>
    <t>х</t>
  </si>
  <si>
    <t>Прочие неналоговые доходы</t>
  </si>
  <si>
    <t>Налог на имущество физ. лиц</t>
  </si>
  <si>
    <t>10606000000000110</t>
  </si>
  <si>
    <t>11105000000000120</t>
  </si>
  <si>
    <t>Доходы от перечис. части прибыли</t>
  </si>
  <si>
    <t>Прочие поступления от использования имущества (найм)</t>
  </si>
  <si>
    <t>Иные межбюджетные трансферты</t>
  </si>
  <si>
    <t>Итого безвозмездные перечисления</t>
  </si>
  <si>
    <t xml:space="preserve">Итого собственные доходы 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</si>
  <si>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</si>
  <si>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</si>
  <si>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</si>
  <si>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</si>
  <si>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</si>
  <si>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</si>
  <si>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</si>
  <si>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</si>
  <si>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</si>
  <si>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</si>
  <si>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</si>
  <si>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</si>
  <si>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</si>
  <si>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</si>
  <si>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</si>
  <si>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</si>
  <si>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</si>
  <si>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</si>
  <si>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</si>
  <si>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</si>
  <si>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</si>
  <si>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20245160130000150</t>
  </si>
  <si>
    <t>21960010130000150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</si>
  <si>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</si>
  <si>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</si>
  <si>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</si>
  <si>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</si>
  <si>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</si>
  <si>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</si>
  <si>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</si>
  <si>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</si>
  <si>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</si>
  <si>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</si>
  <si>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</si>
  <si>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</si>
  <si>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</si>
  <si>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</si>
  <si>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</si>
  <si>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</si>
  <si>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</si>
  <si>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</si>
  <si>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Физическая культура и спорт</t>
  </si>
  <si>
    <t>Национальная экономика</t>
  </si>
  <si>
    <t>Охрана окружающей среды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</si>
  <si>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</si>
  <si>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</si>
  <si>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</si>
  <si>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 xml:space="preserve"> </t>
  </si>
  <si>
    <t>Культура, кинематография</t>
  </si>
  <si>
    <t>Уточненный план на 2023 г.</t>
  </si>
  <si>
    <t>Исполнено  на 01.06.2023 г.</t>
  </si>
  <si>
    <t>Итоги исполнения бюджета   Утяшкинского СП на 01.06.2023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</si>
</sst>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16" x14ac:knownFonts="1"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2" borderId="14" xfId="0" applyNumberFormat="1" applyFont="1" applyFill="1" applyBorder="1" applyAlignment="1">
      <alignment horizontal="right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164" fontId="6" fillId="3" borderId="13" xfId="0" applyNumberFormat="1" applyFont="1" applyFill="1" applyBorder="1" applyAlignment="1">
      <alignment horizontal="right" vertical="center" wrapText="1"/>
    </xf>
    <xf numFmtId="164" fontId="6" fillId="3" borderId="14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164" fontId="6" fillId="0" borderId="14" xfId="0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164" fontId="2" fillId="3" borderId="13" xfId="0" applyNumberFormat="1" applyFont="1" applyFill="1" applyBorder="1" applyAlignment="1">
      <alignment horizontal="right" vertical="center" wrapText="1"/>
    </xf>
    <xf numFmtId="164" fontId="2" fillId="3" borderId="14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vertical="center" wrapText="1"/>
    </xf>
    <xf numFmtId="164" fontId="6" fillId="2" borderId="13" xfId="0" applyNumberFormat="1" applyFont="1" applyFill="1" applyBorder="1" applyAlignment="1">
      <alignment vertical="center" wrapText="1"/>
    </xf>
    <xf numFmtId="165" fontId="6" fillId="2" borderId="20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left" vertical="center" wrapText="1"/>
    </xf>
    <xf numFmtId="165" fontId="7" fillId="0" borderId="2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10" fillId="0" borderId="12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165" fontId="12" fillId="0" borderId="21" xfId="0" applyNumberFormat="1" applyFon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165" fontId="12" fillId="0" borderId="15" xfId="0" applyNumberFormat="1" applyFont="1" applyFill="1" applyBorder="1" applyAlignment="1">
      <alignment horizontal="right" vertical="center" wrapText="1"/>
    </xf>
    <xf numFmtId="0" fontId="6" fillId="4" borderId="22" xfId="0" applyFont="1" applyFill="1" applyBorder="1">
      <alignment vertical="center"/>
    </xf>
    <xf numFmtId="3" fontId="6" fillId="4" borderId="23" xfId="0" applyNumberFormat="1" applyFont="1" applyFill="1" applyBorder="1" applyAlignment="1">
      <alignment horizontal="right" vertical="center"/>
    </xf>
    <xf numFmtId="164" fontId="6" fillId="4" borderId="23" xfId="0" applyNumberFormat="1" applyFont="1" applyFill="1" applyBorder="1" applyAlignment="1">
      <alignment horizontal="right" vertical="center"/>
    </xf>
    <xf numFmtId="166" fontId="6" fillId="2" borderId="24" xfId="0" applyNumberFormat="1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left" vertical="center" wrapText="1"/>
    </xf>
    <xf numFmtId="3" fontId="6" fillId="4" borderId="26" xfId="0" applyNumberFormat="1" applyFont="1" applyFill="1" applyBorder="1" applyAlignment="1">
      <alignment horizontal="right" vertical="center"/>
    </xf>
    <xf numFmtId="164" fontId="6" fillId="4" borderId="27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3" fontId="13" fillId="5" borderId="13" xfId="0" applyNumberFormat="1" applyFont="1" applyFill="1" applyBorder="1" applyAlignment="1">
      <alignment horizontal="right" vertical="center" wrapText="1"/>
    </xf>
    <xf numFmtId="164" fontId="2" fillId="5" borderId="13" xfId="0" applyNumberFormat="1" applyFont="1" applyFill="1" applyBorder="1" applyAlignment="1">
      <alignment horizontal="right" vertical="center" wrapText="1"/>
    </xf>
    <xf numFmtId="164" fontId="2" fillId="5" borderId="14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12" fillId="0" borderId="20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10" fillId="0" borderId="25" xfId="0" applyFont="1" applyFill="1" applyBorder="1" applyAlignment="1">
      <alignment horizontal="left" vertical="center" wrapText="1"/>
    </xf>
    <xf numFmtId="3" fontId="10" fillId="3" borderId="27" xfId="0" applyNumberFormat="1" applyFont="1" applyFill="1" applyBorder="1" applyAlignment="1">
      <alignment horizontal="right" vertical="center" wrapText="1"/>
    </xf>
    <xf numFmtId="164" fontId="10" fillId="3" borderId="27" xfId="0" applyNumberFormat="1" applyFont="1" applyFill="1" applyBorder="1" applyAlignment="1">
      <alignment horizontal="right" vertical="center" wrapText="1"/>
    </xf>
    <xf numFmtId="164" fontId="6" fillId="3" borderId="30" xfId="0" applyNumberFormat="1" applyFont="1" applyFill="1" applyBorder="1" applyAlignment="1">
      <alignment horizontal="right" vertical="center" wrapText="1"/>
    </xf>
    <xf numFmtId="166" fontId="14" fillId="6" borderId="2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/>
    <xf numFmtId="0" fontId="14" fillId="6" borderId="31" xfId="0" applyFont="1" applyFill="1" applyBorder="1" applyAlignment="1">
      <alignment vertical="center" wrapText="1"/>
    </xf>
    <xf numFmtId="3" fontId="14" fillId="6" borderId="32" xfId="0" applyNumberFormat="1" applyFont="1" applyFill="1" applyBorder="1" applyAlignment="1">
      <alignment horizontal="right" vertical="center"/>
    </xf>
    <xf numFmtId="164" fontId="14" fillId="6" borderId="32" xfId="0" applyNumberFormat="1" applyFont="1" applyFill="1" applyBorder="1" applyAlignment="1">
      <alignment horizontal="right" vertical="center"/>
    </xf>
    <xf numFmtId="164" fontId="14" fillId="6" borderId="33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164" fontId="6" fillId="3" borderId="34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164" fontId="15" fillId="0" borderId="0" xfId="0" applyNumberFormat="1" applyFont="1" applyAlignment="1">
      <alignment horizontal="center" wrapText="1"/>
    </xf>
    <xf numFmtId="3" fontId="2" fillId="0" borderId="0" xfId="0" applyNumberFormat="1" applyFont="1" applyFill="1" applyAlignment="1"/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6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Zeros="0" tabSelected="1" topLeftCell="B1" zoomScale="115" workbookViewId="0">
      <selection activeCell="J11" sqref="J11"/>
    </sheetView>
  </sheetViews>
  <sheetFormatPr defaultColWidth="9.140625" defaultRowHeight="15.75" x14ac:dyDescent="0.25"/>
  <cols>
    <col min="1" max="1" width="10.85546875" style="1" hidden="1" customWidth="1"/>
    <col min="2" max="2" width="42.140625" style="2" customWidth="1"/>
    <col min="3" max="3" width="12.42578125" style="2" hidden="1" customWidth="1"/>
    <col min="4" max="4" width="26.5703125" style="3" customWidth="1"/>
    <col min="5" max="5" width="10.28515625" style="3" hidden="1" customWidth="1"/>
    <col min="6" max="6" width="25.5703125" style="3" customWidth="1"/>
    <col min="7" max="7" width="14.140625" style="4" hidden="1" customWidth="1"/>
    <col min="8" max="9" width="9.140625" style="2"/>
    <col min="10" max="10" width="16.28515625" style="2" customWidth="1"/>
    <col min="11" max="11" width="9.140625" style="2"/>
    <col min="12" max="12" width="15.28515625" style="2" customWidth="1"/>
    <col min="13" max="16384" width="9.140625" style="2"/>
  </cols>
  <sheetData>
    <row r="1" spans="1:7" s="5" customFormat="1" ht="46.5" customHeight="1" x14ac:dyDescent="0.2">
      <c r="B1" s="101" t="s">
        <v>72</v>
      </c>
      <c r="C1" s="101"/>
      <c r="D1" s="101"/>
      <c r="E1" s="101"/>
      <c r="F1" s="101"/>
      <c r="G1" s="101"/>
    </row>
    <row r="2" spans="1:7" s="5" customFormat="1" ht="26.25" customHeight="1" x14ac:dyDescent="0.2">
      <c r="A2" s="6"/>
      <c r="B2" s="7"/>
      <c r="C2" s="7"/>
      <c r="D2" s="8"/>
      <c r="E2" s="8"/>
      <c r="F2" s="9" t="s">
        <v>66</v>
      </c>
    </row>
    <row r="3" spans="1:7" s="5" customFormat="1" ht="16.5" customHeight="1" x14ac:dyDescent="0.2">
      <c r="A3" s="93" t="s">
        <v>2</v>
      </c>
      <c r="B3" s="104" t="s">
        <v>52</v>
      </c>
      <c r="C3" s="106" t="s">
        <v>3</v>
      </c>
      <c r="D3" s="102" t="s">
        <v>70</v>
      </c>
      <c r="E3" s="102" t="s">
        <v>22</v>
      </c>
      <c r="F3" s="102" t="s">
        <v>71</v>
      </c>
      <c r="G3" s="111" t="s">
        <v>47</v>
      </c>
    </row>
    <row r="4" spans="1:7" s="5" customFormat="1" ht="58.5" customHeight="1" x14ac:dyDescent="0.2">
      <c r="A4" s="94"/>
      <c r="B4" s="105"/>
      <c r="C4" s="107"/>
      <c r="D4" s="103"/>
      <c r="E4" s="103"/>
      <c r="F4" s="103"/>
      <c r="G4" s="112"/>
    </row>
    <row r="5" spans="1:7" s="5" customFormat="1" hidden="1" x14ac:dyDescent="0.2">
      <c r="A5" s="10">
        <v>1</v>
      </c>
      <c r="B5" s="11">
        <v>1</v>
      </c>
      <c r="C5" s="11">
        <v>2</v>
      </c>
      <c r="D5" s="12">
        <v>3</v>
      </c>
      <c r="E5" s="12">
        <v>4</v>
      </c>
      <c r="F5" s="13">
        <v>4</v>
      </c>
      <c r="G5" s="14">
        <v>5</v>
      </c>
    </row>
    <row r="6" spans="1:7" ht="24.75" customHeight="1" x14ac:dyDescent="0.25">
      <c r="B6" s="108" t="s">
        <v>0</v>
      </c>
      <c r="C6" s="109"/>
      <c r="D6" s="109"/>
      <c r="E6" s="109"/>
      <c r="F6" s="110"/>
      <c r="G6" s="15"/>
    </row>
    <row r="7" spans="1:7" ht="25.5" customHeight="1" x14ac:dyDescent="0.25">
      <c r="A7" s="16"/>
      <c r="B7" s="17" t="s">
        <v>54</v>
      </c>
      <c r="C7" s="18">
        <f>C9+C10+C11+C12</f>
        <v>324164.25</v>
      </c>
      <c r="D7" s="19">
        <f>D9+D10+D11+D12</f>
        <v>509.7</v>
      </c>
      <c r="E7" s="19">
        <f>E9+E10+E11+E12</f>
        <v>0</v>
      </c>
      <c r="F7" s="20">
        <f>F9+F10+F11+F12</f>
        <v>160.26090999999997</v>
      </c>
      <c r="G7" s="21">
        <f>F7/D7%</f>
        <v>31.442203256817731</v>
      </c>
    </row>
    <row r="8" spans="1:7" ht="15" customHeight="1" x14ac:dyDescent="0.25">
      <c r="A8" s="16"/>
      <c r="B8" s="88" t="s">
        <v>53</v>
      </c>
      <c r="C8" s="27"/>
      <c r="D8" s="28"/>
      <c r="E8" s="28"/>
      <c r="F8" s="29"/>
      <c r="G8" s="30"/>
    </row>
    <row r="9" spans="1:7" ht="23.25" customHeight="1" x14ac:dyDescent="0.25">
      <c r="A9" s="25" t="s">
        <v>4</v>
      </c>
      <c r="B9" s="26" t="s">
        <v>5</v>
      </c>
      <c r="C9" s="27">
        <v>170638.55</v>
      </c>
      <c r="D9" s="28">
        <v>9.6999999999999993</v>
      </c>
      <c r="E9" s="28"/>
      <c r="F9" s="29">
        <v>2.2793100000000002</v>
      </c>
      <c r="G9" s="30">
        <f>F9/D9%</f>
        <v>23.498041237113405</v>
      </c>
    </row>
    <row r="10" spans="1:7" ht="24" customHeight="1" x14ac:dyDescent="0.25">
      <c r="A10" s="31" t="s">
        <v>25</v>
      </c>
      <c r="B10" s="26" t="s">
        <v>13</v>
      </c>
      <c r="C10" s="27">
        <v>36737.699999999997</v>
      </c>
      <c r="D10" s="28">
        <v>18</v>
      </c>
      <c r="E10" s="28"/>
      <c r="F10" s="29">
        <v>-0.44455</v>
      </c>
      <c r="G10" s="30">
        <f>F10/D10%</f>
        <v>-2.4697222222222224</v>
      </c>
    </row>
    <row r="11" spans="1:7" ht="22.5" customHeight="1" x14ac:dyDescent="0.25">
      <c r="A11" s="31"/>
      <c r="B11" s="26" t="s">
        <v>49</v>
      </c>
      <c r="C11" s="27">
        <v>116312</v>
      </c>
      <c r="D11" s="28">
        <v>481</v>
      </c>
      <c r="E11" s="28"/>
      <c r="F11" s="29">
        <v>158.22614999999999</v>
      </c>
      <c r="G11" s="30">
        <f t="shared" ref="G11:G17" si="0">F11/D11%</f>
        <v>32.895249480249483</v>
      </c>
    </row>
    <row r="12" spans="1:7" ht="25.5" customHeight="1" x14ac:dyDescent="0.25">
      <c r="A12" s="32" t="s">
        <v>14</v>
      </c>
      <c r="B12" s="26" t="s">
        <v>48</v>
      </c>
      <c r="C12" s="27">
        <v>476</v>
      </c>
      <c r="D12" s="28">
        <v>1</v>
      </c>
      <c r="E12" s="28"/>
      <c r="F12" s="29">
        <v>0.2</v>
      </c>
      <c r="G12" s="30">
        <f t="shared" si="0"/>
        <v>20</v>
      </c>
    </row>
    <row r="13" spans="1:7" ht="30.75" customHeight="1" x14ac:dyDescent="0.25">
      <c r="A13" s="32"/>
      <c r="B13" s="17" t="s">
        <v>55</v>
      </c>
      <c r="C13" s="18">
        <f>C15+C16+C17+C18+C20+C23</f>
        <v>40155.417999999998</v>
      </c>
      <c r="D13" s="19">
        <f>D15+D16+D17+D18+D19+D20+D23+D25</f>
        <v>230.327</v>
      </c>
      <c r="E13" s="19">
        <f t="shared" ref="E13" si="1">E15+E16+E17+E18+E19+E20+E23+E25</f>
        <v>0</v>
      </c>
      <c r="F13" s="19">
        <f>F16+F19+F25</f>
        <v>194.56200000000001</v>
      </c>
      <c r="G13" s="21">
        <f t="shared" si="0"/>
        <v>84.472076656232232</v>
      </c>
    </row>
    <row r="14" spans="1:7" ht="14.25" customHeight="1" x14ac:dyDescent="0.25">
      <c r="A14" s="16"/>
      <c r="B14" s="88" t="s">
        <v>53</v>
      </c>
      <c r="C14" s="27"/>
      <c r="D14" s="28"/>
      <c r="E14" s="28"/>
      <c r="F14" s="29"/>
      <c r="G14" s="30"/>
    </row>
    <row r="15" spans="1:7" ht="27" hidden="1" customHeight="1" x14ac:dyDescent="0.25">
      <c r="A15" s="31" t="s">
        <v>15</v>
      </c>
      <c r="B15" s="26" t="s">
        <v>10</v>
      </c>
      <c r="C15" s="22">
        <v>17692.673999999999</v>
      </c>
      <c r="D15" s="28"/>
      <c r="E15" s="28"/>
      <c r="F15" s="24"/>
      <c r="G15" s="30" t="e">
        <f t="shared" si="0"/>
        <v>#DIV/0!</v>
      </c>
    </row>
    <row r="16" spans="1:7" ht="22.5" customHeight="1" x14ac:dyDescent="0.25">
      <c r="A16" s="31" t="s">
        <v>15</v>
      </c>
      <c r="B16" s="26" t="s">
        <v>6</v>
      </c>
      <c r="C16" s="22">
        <v>551.08799999999997</v>
      </c>
      <c r="D16" s="28">
        <v>35.86</v>
      </c>
      <c r="E16" s="28"/>
      <c r="F16" s="24">
        <v>16.062000000000001</v>
      </c>
      <c r="G16" s="30">
        <f t="shared" si="0"/>
        <v>44.790853318460684</v>
      </c>
    </row>
    <row r="17" spans="1:10" ht="18" hidden="1" customHeight="1" x14ac:dyDescent="0.25">
      <c r="A17" s="31" t="s">
        <v>26</v>
      </c>
      <c r="B17" s="26" t="s">
        <v>16</v>
      </c>
      <c r="C17" s="22"/>
      <c r="D17" s="28"/>
      <c r="E17" s="23"/>
      <c r="F17" s="24"/>
      <c r="G17" s="30" t="e">
        <f t="shared" si="0"/>
        <v>#DIV/0!</v>
      </c>
    </row>
    <row r="18" spans="1:10" ht="36" hidden="1" customHeight="1" x14ac:dyDescent="0.25">
      <c r="A18" s="31" t="s">
        <v>27</v>
      </c>
      <c r="B18" s="26" t="s">
        <v>17</v>
      </c>
      <c r="C18" s="22">
        <v>19382.276999999998</v>
      </c>
      <c r="D18" s="28"/>
      <c r="E18" s="23"/>
      <c r="F18" s="24"/>
      <c r="G18" s="30" t="e">
        <f t="shared" ref="G18:G19" si="2">F18/D18%</f>
        <v>#DIV/0!</v>
      </c>
    </row>
    <row r="19" spans="1:10" ht="32.25" customHeight="1" x14ac:dyDescent="0.25">
      <c r="A19" s="31" t="s">
        <v>34</v>
      </c>
      <c r="B19" s="26" t="s">
        <v>35</v>
      </c>
      <c r="C19" s="33"/>
      <c r="D19" s="23">
        <v>15.967000000000001</v>
      </c>
      <c r="E19" s="34"/>
      <c r="F19" s="24">
        <v>0</v>
      </c>
      <c r="G19" s="30">
        <f t="shared" si="2"/>
        <v>0</v>
      </c>
    </row>
    <row r="20" spans="1:10" ht="33" hidden="1" customHeight="1" x14ac:dyDescent="0.25">
      <c r="A20" s="31" t="s">
        <v>33</v>
      </c>
      <c r="B20" s="26"/>
      <c r="C20" s="22">
        <f>0.001+1878.061</f>
        <v>1878.0619999999999</v>
      </c>
      <c r="D20" s="28"/>
      <c r="E20" s="23"/>
      <c r="F20" s="24"/>
      <c r="G20" s="30" t="e">
        <f t="shared" ref="G20:G21" si="3">F20/D20%</f>
        <v>#DIV/0!</v>
      </c>
    </row>
    <row r="21" spans="1:10" ht="18" hidden="1" customHeight="1" x14ac:dyDescent="0.25">
      <c r="A21" s="31" t="s">
        <v>28</v>
      </c>
      <c r="B21" s="26" t="s">
        <v>7</v>
      </c>
      <c r="C21" s="27"/>
      <c r="D21" s="28"/>
      <c r="E21" s="28"/>
      <c r="F21" s="29"/>
      <c r="G21" s="30" t="e">
        <f t="shared" si="3"/>
        <v>#DIV/0!</v>
      </c>
    </row>
    <row r="22" spans="1:10" ht="18" hidden="1" customHeight="1" x14ac:dyDescent="0.25">
      <c r="A22" s="31" t="s">
        <v>36</v>
      </c>
      <c r="B22" s="26" t="s">
        <v>37</v>
      </c>
      <c r="C22" s="33"/>
      <c r="D22" s="34"/>
      <c r="E22" s="34"/>
      <c r="F22" s="35"/>
      <c r="G22" s="30" t="e">
        <f t="shared" ref="G22" si="4">F22/D22%</f>
        <v>#DIV/0!</v>
      </c>
    </row>
    <row r="23" spans="1:10" ht="24.75" hidden="1" customHeight="1" x14ac:dyDescent="0.25">
      <c r="A23" s="36" t="s">
        <v>23</v>
      </c>
      <c r="B23" s="26" t="s">
        <v>24</v>
      </c>
      <c r="C23" s="22">
        <v>651.31700000000001</v>
      </c>
      <c r="D23" s="28"/>
      <c r="E23" s="23"/>
      <c r="F23" s="24"/>
      <c r="G23" s="30" t="e">
        <f>F23/D23%</f>
        <v>#DIV/0!</v>
      </c>
      <c r="J23" s="2" t="s">
        <v>68</v>
      </c>
    </row>
    <row r="24" spans="1:10" ht="25.5" hidden="1" x14ac:dyDescent="0.25">
      <c r="A24" s="31" t="s">
        <v>29</v>
      </c>
      <c r="B24" s="26" t="s">
        <v>8</v>
      </c>
      <c r="C24" s="22"/>
      <c r="D24" s="28"/>
      <c r="E24" s="23"/>
      <c r="F24" s="24"/>
      <c r="G24" s="30" t="e">
        <f t="shared" ref="G24" si="5">F24/D24%</f>
        <v>#DIV/0!</v>
      </c>
    </row>
    <row r="25" spans="1:10" ht="24" customHeight="1" x14ac:dyDescent="0.25">
      <c r="A25" s="37" t="s">
        <v>30</v>
      </c>
      <c r="B25" s="26" t="s">
        <v>12</v>
      </c>
      <c r="C25" s="22">
        <v>6</v>
      </c>
      <c r="D25" s="28">
        <v>178.5</v>
      </c>
      <c r="E25" s="23"/>
      <c r="F25" s="29">
        <v>178.5</v>
      </c>
      <c r="G25" s="30" t="s">
        <v>11</v>
      </c>
    </row>
    <row r="26" spans="1:10" ht="28.5" customHeight="1" x14ac:dyDescent="0.25">
      <c r="B26" s="38" t="s">
        <v>1</v>
      </c>
      <c r="C26" s="39" t="e">
        <f>C9+#REF!+C10+#REF!+C11+C15+C16+C17+C18+C20+C21+C23+C24+C19+C22</f>
        <v>#REF!</v>
      </c>
      <c r="D26" s="40">
        <f>D7+D13</f>
        <v>740.02700000000004</v>
      </c>
      <c r="E26" s="40">
        <f t="shared" ref="E26" si="6">E7+E13</f>
        <v>0</v>
      </c>
      <c r="F26" s="40">
        <f>F7+F13</f>
        <v>354.82290999999998</v>
      </c>
      <c r="G26" s="41">
        <f>F26/D26*100</f>
        <v>47.947292463653348</v>
      </c>
    </row>
    <row r="27" spans="1:10" ht="35.25" hidden="1" customHeight="1" x14ac:dyDescent="0.25">
      <c r="A27" s="31" t="s">
        <v>45</v>
      </c>
      <c r="B27" s="42" t="s">
        <v>56</v>
      </c>
      <c r="C27" s="18">
        <v>5529.2479999999996</v>
      </c>
      <c r="D27" s="19"/>
      <c r="E27" s="19"/>
      <c r="F27" s="20"/>
      <c r="G27" s="43" t="e">
        <f t="shared" ref="G27:G28" si="7">F27/D27%</f>
        <v>#DIV/0!</v>
      </c>
    </row>
    <row r="28" spans="1:10" s="44" customFormat="1" ht="21.75" hidden="1" customHeight="1" x14ac:dyDescent="0.25">
      <c r="A28" s="37" t="s">
        <v>42</v>
      </c>
      <c r="B28" s="45" t="s">
        <v>18</v>
      </c>
      <c r="C28" s="46"/>
      <c r="D28" s="47"/>
      <c r="E28" s="47"/>
      <c r="F28" s="48"/>
      <c r="G28" s="49" t="e">
        <f t="shared" si="7"/>
        <v>#DIV/0!</v>
      </c>
    </row>
    <row r="29" spans="1:10" ht="19.5" customHeight="1" x14ac:dyDescent="0.25">
      <c r="B29" s="38" t="s">
        <v>19</v>
      </c>
      <c r="C29" s="18">
        <f>C27+C28</f>
        <v>5529.2479999999996</v>
      </c>
      <c r="D29" s="19">
        <v>3922.2107700000001</v>
      </c>
      <c r="E29" s="19">
        <f t="shared" ref="E29" si="8">E27+E28</f>
        <v>0</v>
      </c>
      <c r="F29" s="20">
        <v>1393.93579</v>
      </c>
      <c r="G29" s="41">
        <f>F29/D29*100</f>
        <v>35.539543174524503</v>
      </c>
    </row>
    <row r="30" spans="1:10" s="44" customFormat="1" ht="18.95" hidden="1" customHeight="1" x14ac:dyDescent="0.25">
      <c r="B30" s="38" t="s">
        <v>20</v>
      </c>
      <c r="C30" s="18" t="e">
        <f>C26+C29</f>
        <v>#REF!</v>
      </c>
      <c r="D30" s="19">
        <f t="shared" ref="D30:F30" si="9">D26+D29</f>
        <v>4662.2377699999997</v>
      </c>
      <c r="E30" s="19">
        <f t="shared" si="9"/>
        <v>0</v>
      </c>
      <c r="F30" s="20">
        <f t="shared" si="9"/>
        <v>1748.7586999999999</v>
      </c>
      <c r="G30" s="50">
        <f>F30/D30*100</f>
        <v>37.508998602617389</v>
      </c>
    </row>
    <row r="31" spans="1:10" ht="20.45" hidden="1" customHeight="1" x14ac:dyDescent="0.25">
      <c r="A31" s="31" t="s">
        <v>43</v>
      </c>
      <c r="B31" s="45" t="s">
        <v>9</v>
      </c>
      <c r="C31" s="51"/>
      <c r="D31" s="47"/>
      <c r="E31" s="47"/>
      <c r="F31" s="48"/>
      <c r="G31" s="52" t="s">
        <v>11</v>
      </c>
    </row>
    <row r="32" spans="1:10" ht="26.25" customHeight="1" x14ac:dyDescent="0.25">
      <c r="B32" s="53" t="s">
        <v>50</v>
      </c>
      <c r="C32" s="54" t="e">
        <f>C30+C31</f>
        <v>#REF!</v>
      </c>
      <c r="D32" s="55">
        <f>D30+D31</f>
        <v>4662.2377699999997</v>
      </c>
      <c r="E32" s="55">
        <f t="shared" ref="E32:F32" si="10">E30+E31</f>
        <v>0</v>
      </c>
      <c r="F32" s="55">
        <f t="shared" si="10"/>
        <v>1748.7586999999999</v>
      </c>
      <c r="G32" s="56">
        <f>F32/D32*100</f>
        <v>37.508998602617389</v>
      </c>
    </row>
    <row r="33" spans="1:13" ht="39.75" customHeight="1" x14ac:dyDescent="0.25">
      <c r="B33" s="57" t="s">
        <v>67</v>
      </c>
      <c r="C33" s="58"/>
      <c r="D33" s="59">
        <f>D47-D32</f>
        <v>244.42397999999957</v>
      </c>
      <c r="E33" s="59">
        <f>E47-E32</f>
        <v>220109.06689999998</v>
      </c>
      <c r="F33" s="59">
        <f>F47-F32</f>
        <v>-408.76296999999977</v>
      </c>
      <c r="G33" s="60"/>
    </row>
    <row r="34" spans="1:13" ht="22.5" customHeight="1" x14ac:dyDescent="0.25">
      <c r="B34" s="98" t="s">
        <v>38</v>
      </c>
      <c r="C34" s="99"/>
      <c r="D34" s="99"/>
      <c r="E34" s="99"/>
      <c r="F34" s="100"/>
      <c r="G34" s="61"/>
      <c r="J34" s="89"/>
      <c r="K34" s="89"/>
      <c r="L34" s="89"/>
      <c r="M34" s="89"/>
    </row>
    <row r="35" spans="1:13" ht="9" hidden="1" customHeight="1" x14ac:dyDescent="0.25">
      <c r="A35" s="25" t="s">
        <v>31</v>
      </c>
      <c r="B35" s="62" t="s">
        <v>32</v>
      </c>
      <c r="C35" s="63">
        <v>0</v>
      </c>
      <c r="D35" s="64">
        <f>1-1</f>
        <v>0</v>
      </c>
      <c r="E35" s="64">
        <v>0</v>
      </c>
      <c r="F35" s="65">
        <v>0</v>
      </c>
      <c r="G35" s="66" t="s">
        <v>11</v>
      </c>
      <c r="J35" s="89"/>
      <c r="K35" s="89"/>
      <c r="L35" s="89"/>
      <c r="M35" s="89"/>
    </row>
    <row r="36" spans="1:13" ht="19.5" customHeight="1" x14ac:dyDescent="0.25">
      <c r="A36" s="31" t="s">
        <v>21</v>
      </c>
      <c r="B36" s="26" t="s">
        <v>32</v>
      </c>
      <c r="C36" s="33">
        <v>369854.91599999997</v>
      </c>
      <c r="D36" s="34">
        <v>3012.7902399999998</v>
      </c>
      <c r="E36" s="34"/>
      <c r="F36" s="35">
        <v>1164.2362599999999</v>
      </c>
      <c r="G36" s="67" t="s">
        <v>11</v>
      </c>
      <c r="J36" s="92"/>
      <c r="K36" s="90"/>
      <c r="L36" s="92"/>
      <c r="M36" s="89"/>
    </row>
    <row r="37" spans="1:13" ht="19.5" customHeight="1" x14ac:dyDescent="0.25">
      <c r="A37" s="36"/>
      <c r="B37" s="26" t="s">
        <v>57</v>
      </c>
      <c r="C37" s="33"/>
      <c r="D37" s="34">
        <v>126.42100000000001</v>
      </c>
      <c r="E37" s="34"/>
      <c r="F37" s="34">
        <v>52.675409999999999</v>
      </c>
      <c r="G37" s="49"/>
      <c r="J37" s="92"/>
      <c r="K37" s="90"/>
      <c r="L37" s="92"/>
      <c r="M37" s="89"/>
    </row>
    <row r="38" spans="1:13" ht="19.5" hidden="1" customHeight="1" x14ac:dyDescent="0.25">
      <c r="A38" s="36"/>
      <c r="B38" s="26" t="s">
        <v>58</v>
      </c>
      <c r="C38" s="33"/>
      <c r="D38" s="34"/>
      <c r="E38" s="34"/>
      <c r="F38" s="34"/>
      <c r="G38" s="49"/>
      <c r="J38" s="92"/>
      <c r="K38" s="90"/>
      <c r="L38" s="92"/>
      <c r="M38" s="89"/>
    </row>
    <row r="39" spans="1:13" ht="19.5" customHeight="1" x14ac:dyDescent="0.25">
      <c r="A39" s="36"/>
      <c r="B39" s="26" t="s">
        <v>63</v>
      </c>
      <c r="C39" s="33"/>
      <c r="D39" s="34">
        <v>81.660520000000005</v>
      </c>
      <c r="E39" s="34"/>
      <c r="F39" s="34">
        <v>0</v>
      </c>
      <c r="G39" s="49"/>
      <c r="J39" s="89"/>
      <c r="K39" s="90"/>
      <c r="L39" s="92"/>
      <c r="M39" s="89"/>
    </row>
    <row r="40" spans="1:13" ht="19.5" customHeight="1" x14ac:dyDescent="0.25">
      <c r="A40" s="36"/>
      <c r="B40" s="26" t="s">
        <v>59</v>
      </c>
      <c r="C40" s="33"/>
      <c r="D40" s="34">
        <v>316.76351</v>
      </c>
      <c r="E40" s="34"/>
      <c r="F40" s="34">
        <v>112.18406</v>
      </c>
      <c r="G40" s="49"/>
      <c r="J40" s="92"/>
      <c r="K40" s="90"/>
      <c r="L40" s="92"/>
      <c r="M40" s="89"/>
    </row>
    <row r="41" spans="1:13" ht="19.5" hidden="1" customHeight="1" x14ac:dyDescent="0.25">
      <c r="A41" s="36"/>
      <c r="B41" s="26" t="s">
        <v>64</v>
      </c>
      <c r="C41" s="33"/>
      <c r="D41" s="34"/>
      <c r="E41" s="34"/>
      <c r="F41" s="34"/>
      <c r="G41" s="49"/>
      <c r="J41" s="92"/>
      <c r="K41" s="90"/>
      <c r="L41" s="92"/>
      <c r="M41" s="89"/>
    </row>
    <row r="42" spans="1:13" ht="19.5" customHeight="1" x14ac:dyDescent="0.25">
      <c r="A42" s="36"/>
      <c r="B42" s="26" t="s">
        <v>69</v>
      </c>
      <c r="C42" s="33"/>
      <c r="D42" s="34">
        <v>308.41300000000001</v>
      </c>
      <c r="E42" s="34"/>
      <c r="F42" s="34">
        <v>0</v>
      </c>
      <c r="G42" s="49"/>
      <c r="J42" s="92"/>
      <c r="K42" s="90"/>
      <c r="L42" s="92"/>
      <c r="M42" s="89"/>
    </row>
    <row r="43" spans="1:13" ht="19.5" hidden="1" customHeight="1" x14ac:dyDescent="0.25">
      <c r="A43" s="36"/>
      <c r="B43" s="26" t="s">
        <v>62</v>
      </c>
      <c r="C43" s="33"/>
      <c r="D43" s="34"/>
      <c r="E43" s="34"/>
      <c r="F43" s="34"/>
      <c r="G43" s="49"/>
      <c r="J43" s="92"/>
      <c r="K43" s="90"/>
      <c r="L43" s="92"/>
      <c r="M43" s="89"/>
    </row>
    <row r="44" spans="1:13" ht="19.5" customHeight="1" x14ac:dyDescent="0.25">
      <c r="A44" s="36"/>
      <c r="B44" s="26" t="s">
        <v>65</v>
      </c>
      <c r="C44" s="33"/>
      <c r="D44" s="34">
        <v>1049.7134799999999</v>
      </c>
      <c r="E44" s="34">
        <v>872.36397999999997</v>
      </c>
      <c r="F44" s="34">
        <v>0</v>
      </c>
      <c r="G44" s="49"/>
      <c r="J44" s="92"/>
      <c r="K44" s="90"/>
      <c r="L44" s="92"/>
      <c r="M44" s="89"/>
    </row>
    <row r="45" spans="1:13" ht="19.5" hidden="1" customHeight="1" x14ac:dyDescent="0.25">
      <c r="A45" s="37" t="s">
        <v>21</v>
      </c>
      <c r="B45" s="26" t="s">
        <v>60</v>
      </c>
      <c r="C45" s="33"/>
      <c r="D45" s="34" t="s">
        <v>68</v>
      </c>
      <c r="E45" s="34"/>
      <c r="F45" s="34"/>
      <c r="G45" s="49">
        <f t="shared" ref="G45" si="11">F46/D46%</f>
        <v>100</v>
      </c>
      <c r="J45" s="92"/>
      <c r="K45" s="90"/>
      <c r="L45" s="92"/>
      <c r="M45" s="89"/>
    </row>
    <row r="46" spans="1:13" ht="19.5" customHeight="1" x14ac:dyDescent="0.25">
      <c r="B46" s="26" t="s">
        <v>61</v>
      </c>
      <c r="C46" s="33"/>
      <c r="D46" s="34">
        <v>10.9</v>
      </c>
      <c r="E46" s="34">
        <v>219236.70291999998</v>
      </c>
      <c r="F46" s="34">
        <v>10.9</v>
      </c>
      <c r="G46" s="56" t="s">
        <v>11</v>
      </c>
      <c r="J46" s="92"/>
      <c r="K46" s="90"/>
      <c r="L46" s="92"/>
      <c r="M46" s="89"/>
    </row>
    <row r="47" spans="1:13" ht="15.75" customHeight="1" x14ac:dyDescent="0.25">
      <c r="B47" s="53" t="s">
        <v>51</v>
      </c>
      <c r="C47" s="54">
        <f>C35+C36+C46</f>
        <v>369854.91599999997</v>
      </c>
      <c r="D47" s="55">
        <f>SUM(D36:D46)</f>
        <v>4906.6617499999993</v>
      </c>
      <c r="E47" s="55">
        <f>SUM(E36:E46)</f>
        <v>220109.06689999998</v>
      </c>
      <c r="F47" s="55">
        <f>SUM(F36:F46)</f>
        <v>1339.9957300000001</v>
      </c>
      <c r="G47" s="68"/>
      <c r="J47" s="90"/>
      <c r="K47" s="89"/>
      <c r="L47" s="90"/>
      <c r="M47" s="89"/>
    </row>
    <row r="48" spans="1:13" ht="23.25" hidden="1" customHeight="1" x14ac:dyDescent="0.25">
      <c r="A48" s="69"/>
      <c r="B48" s="95" t="s">
        <v>39</v>
      </c>
      <c r="C48" s="96"/>
      <c r="D48" s="96"/>
      <c r="E48" s="96"/>
      <c r="F48" s="97"/>
      <c r="G48" s="67" t="s">
        <v>11</v>
      </c>
      <c r="J48" s="89"/>
      <c r="K48" s="89"/>
      <c r="L48" s="89"/>
      <c r="M48" s="89"/>
    </row>
    <row r="49" spans="1:13" ht="42" hidden="1" customHeight="1" x14ac:dyDescent="0.25">
      <c r="A49" s="70"/>
      <c r="B49" s="71" t="s">
        <v>40</v>
      </c>
      <c r="C49" s="72"/>
      <c r="D49" s="73"/>
      <c r="E49" s="73"/>
      <c r="F49" s="74">
        <v>-19081.773659999999</v>
      </c>
      <c r="G49" s="75" t="s">
        <v>11</v>
      </c>
      <c r="J49" s="89"/>
      <c r="K49" s="89"/>
      <c r="L49" s="89"/>
      <c r="M49" s="89"/>
    </row>
    <row r="50" spans="1:13" s="44" customFormat="1" ht="39" hidden="1" customHeight="1" x14ac:dyDescent="0.25">
      <c r="A50" s="76"/>
      <c r="B50" s="77" t="s">
        <v>41</v>
      </c>
      <c r="C50" s="78">
        <v>0</v>
      </c>
      <c r="D50" s="79">
        <f>SUM(D49)</f>
        <v>0</v>
      </c>
      <c r="E50" s="79">
        <f>SUM(E49)</f>
        <v>0</v>
      </c>
      <c r="F50" s="80">
        <f>SUM(F49)</f>
        <v>-19081.773659999999</v>
      </c>
      <c r="G50" s="81"/>
      <c r="J50" s="91"/>
      <c r="K50" s="91"/>
      <c r="L50" s="91"/>
      <c r="M50" s="91"/>
    </row>
    <row r="51" spans="1:13" ht="13.5" hidden="1" customHeight="1" x14ac:dyDescent="0.25">
      <c r="B51" s="82" t="s">
        <v>44</v>
      </c>
      <c r="C51" s="83"/>
      <c r="D51" s="84"/>
      <c r="E51" s="84">
        <v>23251.378189999999</v>
      </c>
      <c r="F51" s="84"/>
      <c r="J51" s="89"/>
      <c r="K51" s="89"/>
      <c r="L51" s="89"/>
      <c r="M51" s="89"/>
    </row>
    <row r="52" spans="1:13" hidden="1" x14ac:dyDescent="0.25">
      <c r="J52" s="89"/>
      <c r="K52" s="89"/>
      <c r="L52" s="89"/>
      <c r="M52" s="89"/>
    </row>
    <row r="53" spans="1:13" hidden="1" x14ac:dyDescent="0.25">
      <c r="J53" s="89"/>
      <c r="K53" s="89"/>
      <c r="L53" s="89"/>
      <c r="M53" s="89"/>
    </row>
    <row r="54" spans="1:13" hidden="1" x14ac:dyDescent="0.25">
      <c r="J54" s="89"/>
      <c r="K54" s="89"/>
      <c r="L54" s="89"/>
      <c r="M54" s="89"/>
    </row>
    <row r="55" spans="1:13" ht="18.75" hidden="1" customHeight="1" x14ac:dyDescent="0.3">
      <c r="G55" s="85"/>
      <c r="J55" s="89"/>
      <c r="K55" s="89"/>
      <c r="L55" s="89"/>
      <c r="M55" s="89"/>
    </row>
    <row r="56" spans="1:13" ht="56.25" hidden="1" x14ac:dyDescent="0.3">
      <c r="B56" s="85" t="s">
        <v>46</v>
      </c>
      <c r="C56" s="85"/>
      <c r="D56" s="86"/>
      <c r="E56" s="86"/>
      <c r="F56" s="86"/>
      <c r="J56" s="89"/>
      <c r="K56" s="89"/>
      <c r="L56" s="89"/>
      <c r="M56" s="89"/>
    </row>
    <row r="57" spans="1:13" x14ac:dyDescent="0.25">
      <c r="J57" s="89"/>
      <c r="K57" s="89"/>
      <c r="L57" s="89"/>
      <c r="M57" s="89"/>
    </row>
    <row r="58" spans="1:13" x14ac:dyDescent="0.25">
      <c r="G58" s="87"/>
    </row>
    <row r="59" spans="1:13" x14ac:dyDescent="0.25">
      <c r="C59" s="87"/>
    </row>
  </sheetData>
  <mergeCells count="11">
    <mergeCell ref="A3:A4"/>
    <mergeCell ref="B48:F48"/>
    <mergeCell ref="B34:F34"/>
    <mergeCell ref="B1:G1"/>
    <mergeCell ref="D3:D4"/>
    <mergeCell ref="B3:B4"/>
    <mergeCell ref="C3:C4"/>
    <mergeCell ref="E3:E4"/>
    <mergeCell ref="F3:F4"/>
    <mergeCell ref="B6:F6"/>
    <mergeCell ref="G3:G4"/>
  </mergeCells>
  <pageMargins left="0.86614173228346458" right="0.19685039370078741" top="0.19685039370078741" bottom="0.15748031496062992" header="0.15748031496062992" footer="0.1574803149606299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01.06.2023 Утяшки</vt:lpstr>
      <vt:lpstr>'01.06.2023 Утяшки'!Область_печати</vt:lpstr>
    </vt:vector>
  </TitlesOfParts>
  <Company>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ЦБЗМР</cp:lastModifiedBy>
  <cp:lastPrinted>2023-06-02T13:17:20Z</cp:lastPrinted>
  <dcterms:created xsi:type="dcterms:W3CDTF">2005-02-17T02:18:08Z</dcterms:created>
  <dcterms:modified xsi:type="dcterms:W3CDTF">2023-06-02T13:17:21Z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6d5b604d962d4bf7baba2be2ca6c78c4</vt:lpwstr>
  </property>
</Properties>
</file>